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\Desktop\MMF 2022\"/>
    </mc:Choice>
  </mc:AlternateContent>
  <bookViews>
    <workbookView xWindow="0" yWindow="0" windowWidth="18240" windowHeight="7553" activeTab="1"/>
  </bookViews>
  <sheets>
    <sheet name="MMF Artist Budget" sheetId="1" r:id="rId1"/>
    <sheet name="Box Office Revenu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" i="1" l="1"/>
  <c r="E27" i="2" l="1"/>
  <c r="C46" i="1"/>
  <c r="F26" i="2"/>
  <c r="C12" i="2"/>
  <c r="F11" i="2"/>
  <c r="F10" i="2"/>
  <c r="F9" i="2"/>
  <c r="F8" i="2"/>
  <c r="F7" i="2"/>
  <c r="F25" i="2"/>
  <c r="F24" i="2"/>
  <c r="F23" i="2"/>
  <c r="F22" i="2"/>
  <c r="C22" i="1"/>
  <c r="C8" i="1"/>
  <c r="F27" i="2" l="1"/>
  <c r="C14" i="2"/>
  <c r="I14" i="2" l="1"/>
  <c r="I11" i="2"/>
  <c r="I9" i="2"/>
  <c r="I7" i="2"/>
  <c r="I16" i="2"/>
  <c r="I15" i="2"/>
  <c r="I13" i="2"/>
  <c r="I12" i="2"/>
  <c r="I10" i="2"/>
  <c r="I8" i="2"/>
  <c r="F8" i="1" l="1"/>
  <c r="F6" i="1" s="1"/>
  <c r="C40" i="1" l="1"/>
  <c r="C34" i="1" s="1"/>
  <c r="C51" i="1" s="1"/>
  <c r="C6" i="1" s="1"/>
  <c r="J14" i="2" l="1"/>
  <c r="K14" i="2" s="1"/>
  <c r="J12" i="2"/>
  <c r="K12" i="2" s="1"/>
  <c r="J10" i="2"/>
  <c r="K10" i="2" s="1"/>
  <c r="J13" i="2"/>
  <c r="K13" i="2" s="1"/>
  <c r="J11" i="2"/>
  <c r="K11" i="2" s="1"/>
  <c r="J15" i="2"/>
  <c r="K15" i="2" s="1"/>
  <c r="J7" i="2"/>
  <c r="K7" i="2" s="1"/>
  <c r="J8" i="2"/>
  <c r="K8" i="2" s="1"/>
  <c r="J16" i="2"/>
  <c r="K16" i="2" s="1"/>
  <c r="J9" i="2"/>
  <c r="K9" i="2" s="1"/>
  <c r="I6" i="1"/>
</calcChain>
</file>

<file path=xl/sharedStrings.xml><?xml version="1.0" encoding="utf-8"?>
<sst xmlns="http://schemas.openxmlformats.org/spreadsheetml/2006/main" count="86" uniqueCount="83">
  <si>
    <t>MMF Artist Budget</t>
  </si>
  <si>
    <t>Production</t>
  </si>
  <si>
    <t>Room</t>
  </si>
  <si>
    <t>Capacity</t>
  </si>
  <si>
    <t>Rehearsal Space</t>
  </si>
  <si>
    <t>Set</t>
  </si>
  <si>
    <t>Props</t>
  </si>
  <si>
    <t>Costume</t>
  </si>
  <si>
    <t>Video Mixer</t>
  </si>
  <si>
    <t>AV operator</t>
  </si>
  <si>
    <t>Photographer/Videographer</t>
  </si>
  <si>
    <t>Freight</t>
  </si>
  <si>
    <t>Bump in/out crew</t>
  </si>
  <si>
    <t>Publicist</t>
  </si>
  <si>
    <t>Promo Photos</t>
  </si>
  <si>
    <t>Promo Video</t>
  </si>
  <si>
    <t>Printing Posters and Flyers</t>
  </si>
  <si>
    <t>Distribution of Posters and Flyers</t>
  </si>
  <si>
    <t>Marketing</t>
  </si>
  <si>
    <t>Graphic Design</t>
  </si>
  <si>
    <t>Venue Hire</t>
  </si>
  <si>
    <t>Radio Mic Hire</t>
  </si>
  <si>
    <t>Public liability insurance (Duck For Cover)</t>
  </si>
  <si>
    <t>Transport (parking etc.)</t>
  </si>
  <si>
    <t>Accommodation</t>
  </si>
  <si>
    <t>MMF Registration Fee</t>
  </si>
  <si>
    <t>MMF Admin Fee</t>
  </si>
  <si>
    <t>APRA Fees</t>
  </si>
  <si>
    <t>AUSLAN interpreter</t>
  </si>
  <si>
    <t>Administration</t>
  </si>
  <si>
    <t>Contingency</t>
  </si>
  <si>
    <t>Sponsorship</t>
  </si>
  <si>
    <t>Merchandise</t>
  </si>
  <si>
    <t>Other</t>
  </si>
  <si>
    <t>Total Expenses</t>
  </si>
  <si>
    <t>Ticket Type</t>
  </si>
  <si>
    <t>MMF Ticket Fee</t>
  </si>
  <si>
    <t>Shows</t>
  </si>
  <si>
    <t>% of sales by ticket type</t>
  </si>
  <si>
    <t>Based on proportion of sales by ticket type and net ticket price</t>
  </si>
  <si>
    <t>Houdini Theatre (MMF)</t>
  </si>
  <si>
    <t>Cardini Cabaret (MMF)</t>
  </si>
  <si>
    <t>Slydini Showroom (MMF)</t>
  </si>
  <si>
    <t>The Close Up Gallery (MMF)</t>
  </si>
  <si>
    <t>Box Office</t>
  </si>
  <si>
    <t>Thing 1</t>
  </si>
  <si>
    <t>Thing 2</t>
  </si>
  <si>
    <t>Thing 3</t>
  </si>
  <si>
    <t>Available Capacity</t>
  </si>
  <si>
    <t>Total</t>
  </si>
  <si>
    <t>Estimated Box Office Revenue</t>
  </si>
  <si>
    <t>Total Revenue</t>
  </si>
  <si>
    <t>Net Revenue</t>
  </si>
  <si>
    <t>Ticket Pricing and Revenue</t>
  </si>
  <si>
    <t xml:space="preserve">Enter your estimates in the blue cells. Grey cells are calculated automatically. </t>
  </si>
  <si>
    <t>Expenses</t>
  </si>
  <si>
    <t>% Capacity Filled</t>
  </si>
  <si>
    <t>This is calculated automatically.</t>
  </si>
  <si>
    <t>You will break even where revenue equals expenses (or profit equals $0).</t>
  </si>
  <si>
    <t>% of all other costs above</t>
  </si>
  <si>
    <t xml:space="preserve">Enter your estimates in the blue cells. Gold cells set by MMF. Grey cells are calculated automatically. </t>
  </si>
  <si>
    <t>Estimated Profit/Loss</t>
  </si>
  <si>
    <t>Music use (%)</t>
  </si>
  <si>
    <t>Gross Ticket Price (incl. GST)</t>
  </si>
  <si>
    <t>Net Ticket Price (inc. GST)</t>
  </si>
  <si>
    <t>Average Revenue (inc. GST)</t>
  </si>
  <si>
    <t>Estimated Box Office Revenue (inc. GST)</t>
  </si>
  <si>
    <t>Estimated profit/loss based on % capacity filled</t>
  </si>
  <si>
    <t>Fee on proportion of actual time music in use of 2.2% of box gross box office receipts net of GST</t>
  </si>
  <si>
    <t>Estimated capacity (based on capacity selected)</t>
  </si>
  <si>
    <t>Venue Capacity</t>
  </si>
  <si>
    <t>Adjust % sales to ensure this sums to 100%:</t>
  </si>
  <si>
    <t>Print Advertising</t>
  </si>
  <si>
    <t>Social Media Advertising</t>
  </si>
  <si>
    <t>Other Advertising</t>
  </si>
  <si>
    <t>Show Duration (minutes)</t>
  </si>
  <si>
    <t>Music use (minutes)</t>
  </si>
  <si>
    <t>Comp Tickets</t>
  </si>
  <si>
    <t>Child/Concession  (1)</t>
  </si>
  <si>
    <t>Adult (1)</t>
  </si>
  <si>
    <t>Family of four (4)</t>
  </si>
  <si>
    <t>$16 Tuesday (1)</t>
  </si>
  <si>
    <t>Group of 10+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</si>
</sst>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0.0%"/>
    <numFmt numFmtId="165" formatCode="_-&quot;$&quot;* #,##0.00_-;[Red]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4"/>
      <color rgb="FF0070C0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i/>
      <sz val="9"/>
      <color theme="1" tint="0.3499862666707357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1" xfId="0" applyFont="1" applyFill="1" applyBorder="1"/>
    <xf numFmtId="44" fontId="2" fillId="3" borderId="1" xfId="0" applyNumberFormat="1" applyFont="1" applyFill="1" applyBorder="1"/>
    <xf numFmtId="0" fontId="0" fillId="2" borderId="1" xfId="0" applyFill="1" applyBorder="1"/>
    <xf numFmtId="44" fontId="0" fillId="4" borderId="1" xfId="0" applyNumberFormat="1" applyFill="1" applyBorder="1"/>
    <xf numFmtId="0" fontId="0" fillId="2" borderId="1" xfId="0" applyFont="1" applyFill="1" applyBorder="1"/>
    <xf numFmtId="9" fontId="0" fillId="4" borderId="1" xfId="0" applyNumberFormat="1" applyFill="1" applyBorder="1"/>
    <xf numFmtId="44" fontId="0" fillId="3" borderId="1" xfId="0" applyNumberFormat="1" applyFont="1" applyFill="1" applyBorder="1"/>
    <xf numFmtId="0" fontId="2" fillId="5" borderId="1" xfId="0" applyFont="1" applyFill="1" applyBorder="1" applyAlignment="1">
      <alignment wrapText="1"/>
    </xf>
    <xf numFmtId="0" fontId="0" fillId="4" borderId="1" xfId="0" applyFill="1" applyBorder="1"/>
    <xf numFmtId="0" fontId="0" fillId="3" borderId="1" xfId="0" applyFill="1" applyBorder="1"/>
    <xf numFmtId="0" fontId="2" fillId="3" borderId="1" xfId="0" applyFont="1" applyFill="1" applyBorder="1"/>
    <xf numFmtId="0" fontId="0" fillId="6" borderId="1" xfId="0" applyFill="1" applyBorder="1"/>
    <xf numFmtId="44" fontId="0" fillId="3" borderId="1" xfId="0" applyNumberFormat="1" applyFill="1" applyBorder="1"/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/>
    <xf numFmtId="165" fontId="0" fillId="3" borderId="1" xfId="0" applyNumberFormat="1" applyFill="1" applyBorder="1"/>
    <xf numFmtId="165" fontId="2" fillId="3" borderId="1" xfId="0" applyNumberFormat="1" applyFont="1" applyFill="1" applyBorder="1"/>
    <xf numFmtId="0" fontId="4" fillId="2" borderId="0" xfId="0" applyFont="1" applyFill="1"/>
    <xf numFmtId="44" fontId="0" fillId="7" borderId="1" xfId="0" applyNumberFormat="1" applyFill="1" applyBorder="1"/>
    <xf numFmtId="0" fontId="0" fillId="7" borderId="1" xfId="0" applyFill="1" applyBorder="1"/>
    <xf numFmtId="0" fontId="5" fillId="2" borderId="0" xfId="0" applyFont="1" applyFill="1"/>
    <xf numFmtId="0" fontId="6" fillId="2" borderId="0" xfId="0" applyFont="1" applyFill="1"/>
    <xf numFmtId="0" fontId="6" fillId="2" borderId="1" xfId="0" applyFont="1" applyFill="1" applyBorder="1"/>
    <xf numFmtId="9" fontId="6" fillId="2" borderId="0" xfId="0" applyNumberFormat="1" applyFont="1" applyFill="1"/>
    <xf numFmtId="9" fontId="2" fillId="2" borderId="1" xfId="0" applyNumberFormat="1" applyFont="1" applyFill="1" applyBorder="1" applyAlignment="1">
      <alignment horizontal="left"/>
    </xf>
    <xf numFmtId="164" fontId="0" fillId="3" borderId="1" xfId="1" applyNumberFormat="1" applyFont="1" applyFill="1" applyBorder="1"/>
    <xf numFmtId="0" fontId="3" fillId="5" borderId="1" xfId="0" applyFont="1" applyFill="1" applyBorder="1" applyAlignment="1">
      <alignment horizontal="left" indent="1"/>
    </xf>
    <xf numFmtId="0" fontId="7" fillId="2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'Box Office Revenue'!$M$2</c:f>
          <c:strCache>
            <c:ptCount val="1"/>
            <c:pt idx="0">
              <c:v>Estimated profit/loss based on % capacity filled</c:v>
            </c:pt>
          </c:strCache>
        </c:strRef>
      </c:tx>
      <c:layout>
        <c:manualLayout>
          <c:xMode val="edge"/>
          <c:yMode val="edge"/>
          <c:x val="0.30565049019607843"/>
          <c:y val="2.11666666666666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2"/>
          <c:order val="2"/>
          <c:tx>
            <c:strRef>
              <c:f>'Box Office Revenue'!$K$6</c:f>
              <c:strCache>
                <c:ptCount val="1"/>
                <c:pt idx="0">
                  <c:v>Estimated Profit/Loss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'Box Office Revenue'!$H$7:$H$16</c:f>
              <c:numCache>
                <c:formatCode>0%</c:formatCode>
                <c:ptCount val="1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</c:numCache>
            </c:numRef>
          </c:cat>
          <c:val>
            <c:numRef>
              <c:f>'Box Office Revenue'!$K$7:$K$16</c:f>
              <c:numCache>
                <c:formatCode>_-"$"* #,##0.00_-;[Red]\-"$"* #,##0.00_-;_-"$"* "-"??_-;_-@_-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17D-4562-AE50-D8FE26BED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48787104"/>
        <c:axId val="-1548790912"/>
      </c:areaChart>
      <c:lineChart>
        <c:grouping val="standard"/>
        <c:varyColors val="0"/>
        <c:ser>
          <c:idx val="0"/>
          <c:order val="0"/>
          <c:tx>
            <c:strRef>
              <c:f>'Box Office Revenue'!$I$6</c:f>
              <c:strCache>
                <c:ptCount val="1"/>
                <c:pt idx="0">
                  <c:v>Estimated Box Office Revenue (inc. GST)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'Box Office Revenue'!$H$7:$H$16</c:f>
              <c:numCache>
                <c:formatCode>0%</c:formatCode>
                <c:ptCount val="1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</c:numCache>
            </c:numRef>
          </c:cat>
          <c:val>
            <c:numRef>
              <c:f>'Box Office Revenue'!$I$7:$I$16</c:f>
              <c:numCache>
                <c:formatCode>_-"$"* #,##0.00_-;[Red]\-"$"* #,##0.00_-;_-"$"* "-"??_-;_-@_-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17D-4562-AE50-D8FE26BED0DE}"/>
            </c:ext>
          </c:extLst>
        </c:ser>
        <c:ser>
          <c:idx val="1"/>
          <c:order val="1"/>
          <c:tx>
            <c:strRef>
              <c:f>'Box Office Revenue'!$J$6</c:f>
              <c:strCache>
                <c:ptCount val="1"/>
                <c:pt idx="0">
                  <c:v>Expenses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'Box Office Revenue'!$H$7:$H$16</c:f>
              <c:numCache>
                <c:formatCode>0%</c:formatCode>
                <c:ptCount val="1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</c:numCache>
            </c:numRef>
          </c:cat>
          <c:val>
            <c:numRef>
              <c:f>'Box Office Revenue'!$J$7:$J$16</c:f>
              <c:numCache>
                <c:formatCode>_-"$"* #,##0.00_-;[Red]\-"$"* #,##0.00_-;_-"$"* "-"??_-;_-@_-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17D-4562-AE50-D8FE26BED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48787104"/>
        <c:axId val="-1548790912"/>
      </c:lineChart>
      <c:catAx>
        <c:axId val="-1548787104"/>
        <c:scaling>
          <c:orientation val="minMax"/>
        </c:scaling>
        <c:delete val="0"/>
        <c:axPos val="b"/>
        <c:title>
          <c:tx>
            <c:strRef>
              <c:f>'Box Office Revenue'!$H$6</c:f>
              <c:strCache>
                <c:ptCount val="1"/>
                <c:pt idx="0">
                  <c:v>% Capacity Filled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548790912"/>
        <c:crosses val="autoZero"/>
        <c:auto val="1"/>
        <c:lblAlgn val="ctr"/>
        <c:lblOffset val="100"/>
        <c:noMultiLvlLbl val="0"/>
      </c:catAx>
      <c:valAx>
        <c:axId val="-154879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-&quot;$&quot;* #,##0_-;\-&quot;$&quot;* #,##0_-;_-&quot;$&quot;* &quot;0&quot;_-;_-@_-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54878710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0</xdr:rowOff>
    </xdr:from>
    <xdr:to>
      <xdr:col>22</xdr:col>
      <xdr:colOff>24000</xdr:colOff>
      <xdr:row>22</xdr:row>
      <xdr:rowOff>79560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90A00BAC-6FD9-474D-8D31-18B32DD4F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2"/>
  <sheetViews>
    <sheetView workbookViewId="0">
      <selection activeCell="G16" sqref="G16"/>
    </sheetView>
  </sheetViews>
  <sheetFormatPr defaultColWidth="8.87890625" defaultRowHeight="14.35" x14ac:dyDescent="0.5"/>
  <cols>
    <col min="1" max="1" width="5.76171875" style="1" customWidth="1"/>
    <col min="2" max="2" width="35.76171875" style="1" customWidth="1"/>
    <col min="3" max="3" width="15.76171875" style="1" customWidth="1"/>
    <col min="4" max="4" width="8.87890625" style="1"/>
    <col min="5" max="5" width="40.76171875" style="1" customWidth="1"/>
    <col min="6" max="6" width="15.76171875" style="1" customWidth="1"/>
    <col min="7" max="7" width="8.87890625" style="1"/>
    <col min="8" max="8" width="35.76171875" style="1" customWidth="1"/>
    <col min="9" max="9" width="15.76171875" style="1" customWidth="1"/>
    <col min="10" max="16384" width="8.87890625" style="1"/>
  </cols>
  <sheetData>
    <row r="2" spans="2:9" ht="18" x14ac:dyDescent="0.6">
      <c r="B2" s="23" t="s">
        <v>0</v>
      </c>
    </row>
    <row r="3" spans="2:9" x14ac:dyDescent="0.5">
      <c r="B3" s="2"/>
    </row>
    <row r="4" spans="2:9" x14ac:dyDescent="0.5">
      <c r="B4" s="20" t="s">
        <v>54</v>
      </c>
    </row>
    <row r="6" spans="2:9" x14ac:dyDescent="0.5">
      <c r="B6" s="17" t="s">
        <v>34</v>
      </c>
      <c r="C6" s="4">
        <f>SUM(C8,C22,C34,C46,C51)</f>
        <v>0</v>
      </c>
      <c r="E6" s="17" t="s">
        <v>51</v>
      </c>
      <c r="F6" s="4">
        <f>SUM(F8,F11,F13,F15)</f>
        <v>0</v>
      </c>
      <c r="H6" s="17" t="s">
        <v>52</v>
      </c>
      <c r="I6" s="19">
        <f>F6-C6</f>
        <v>0</v>
      </c>
    </row>
    <row r="8" spans="2:9" x14ac:dyDescent="0.5">
      <c r="B8" s="17" t="s">
        <v>1</v>
      </c>
      <c r="C8" s="4">
        <f>SUM(C9:C19)</f>
        <v>0</v>
      </c>
      <c r="E8" s="17" t="s">
        <v>44</v>
      </c>
      <c r="F8" s="4">
        <f>VLOOKUP($F$9,'Box Office Revenue'!$H$7:$I$16,2,0)</f>
        <v>0</v>
      </c>
    </row>
    <row r="9" spans="2:9" x14ac:dyDescent="0.5">
      <c r="B9" s="5" t="s">
        <v>20</v>
      </c>
      <c r="C9" s="6">
        <v>0</v>
      </c>
      <c r="E9" s="25" t="s">
        <v>69</v>
      </c>
      <c r="F9" s="8">
        <v>0.5</v>
      </c>
    </row>
    <row r="10" spans="2:9" x14ac:dyDescent="0.5">
      <c r="B10" s="5" t="s">
        <v>4</v>
      </c>
      <c r="C10" s="6">
        <v>0</v>
      </c>
    </row>
    <row r="11" spans="2:9" x14ac:dyDescent="0.5">
      <c r="B11" s="5" t="s">
        <v>5</v>
      </c>
      <c r="C11" s="6">
        <v>0</v>
      </c>
      <c r="E11" s="17" t="s">
        <v>31</v>
      </c>
      <c r="F11" s="6">
        <v>0</v>
      </c>
    </row>
    <row r="12" spans="2:9" x14ac:dyDescent="0.5">
      <c r="B12" s="5" t="s">
        <v>6</v>
      </c>
      <c r="C12" s="6">
        <v>0</v>
      </c>
    </row>
    <row r="13" spans="2:9" x14ac:dyDescent="0.5">
      <c r="B13" s="5" t="s">
        <v>7</v>
      </c>
      <c r="C13" s="6">
        <v>0</v>
      </c>
      <c r="E13" s="17" t="s">
        <v>32</v>
      </c>
      <c r="F13" s="6">
        <v>0</v>
      </c>
    </row>
    <row r="14" spans="2:9" x14ac:dyDescent="0.5">
      <c r="B14" s="5" t="s">
        <v>21</v>
      </c>
      <c r="C14" s="6">
        <v>0</v>
      </c>
    </row>
    <row r="15" spans="2:9" x14ac:dyDescent="0.5">
      <c r="B15" s="5" t="s">
        <v>8</v>
      </c>
      <c r="C15" s="6">
        <v>0</v>
      </c>
      <c r="E15" s="17" t="s">
        <v>33</v>
      </c>
      <c r="F15" s="6">
        <v>0</v>
      </c>
    </row>
    <row r="16" spans="2:9" x14ac:dyDescent="0.5">
      <c r="B16" s="5" t="s">
        <v>9</v>
      </c>
      <c r="C16" s="6">
        <v>0</v>
      </c>
    </row>
    <row r="17" spans="2:3" x14ac:dyDescent="0.5">
      <c r="B17" s="5" t="s">
        <v>10</v>
      </c>
      <c r="C17" s="6">
        <v>0</v>
      </c>
    </row>
    <row r="18" spans="2:3" x14ac:dyDescent="0.5">
      <c r="B18" s="5" t="s">
        <v>11</v>
      </c>
      <c r="C18" s="6">
        <v>0</v>
      </c>
    </row>
    <row r="19" spans="2:3" x14ac:dyDescent="0.5">
      <c r="B19" s="5" t="s">
        <v>12</v>
      </c>
      <c r="C19" s="6">
        <v>0</v>
      </c>
    </row>
    <row r="22" spans="2:3" x14ac:dyDescent="0.5">
      <c r="B22" s="17" t="s">
        <v>18</v>
      </c>
      <c r="C22" s="4">
        <f>SUM(C23:C31)</f>
        <v>0</v>
      </c>
    </row>
    <row r="23" spans="2:3" x14ac:dyDescent="0.5">
      <c r="B23" s="5" t="s">
        <v>13</v>
      </c>
      <c r="C23" s="6">
        <v>0</v>
      </c>
    </row>
    <row r="24" spans="2:3" x14ac:dyDescent="0.5">
      <c r="B24" s="5" t="s">
        <v>14</v>
      </c>
      <c r="C24" s="6">
        <v>0</v>
      </c>
    </row>
    <row r="25" spans="2:3" x14ac:dyDescent="0.5">
      <c r="B25" s="5" t="s">
        <v>15</v>
      </c>
      <c r="C25" s="6">
        <v>0</v>
      </c>
    </row>
    <row r="26" spans="2:3" x14ac:dyDescent="0.5">
      <c r="B26" s="5" t="s">
        <v>19</v>
      </c>
      <c r="C26" s="6">
        <v>0</v>
      </c>
    </row>
    <row r="27" spans="2:3" x14ac:dyDescent="0.5">
      <c r="B27" s="5" t="s">
        <v>72</v>
      </c>
      <c r="C27" s="6">
        <v>0</v>
      </c>
    </row>
    <row r="28" spans="2:3" x14ac:dyDescent="0.5">
      <c r="B28" s="5" t="s">
        <v>73</v>
      </c>
      <c r="C28" s="6">
        <v>0</v>
      </c>
    </row>
    <row r="29" spans="2:3" x14ac:dyDescent="0.5">
      <c r="B29" s="5" t="s">
        <v>74</v>
      </c>
      <c r="C29" s="6">
        <v>0</v>
      </c>
    </row>
    <row r="30" spans="2:3" x14ac:dyDescent="0.5">
      <c r="B30" s="5" t="s">
        <v>16</v>
      </c>
      <c r="C30" s="6">
        <v>0</v>
      </c>
    </row>
    <row r="31" spans="2:3" x14ac:dyDescent="0.5">
      <c r="B31" s="5" t="s">
        <v>17</v>
      </c>
      <c r="C31" s="6">
        <v>0</v>
      </c>
    </row>
    <row r="34" spans="2:4" x14ac:dyDescent="0.5">
      <c r="B34" s="17" t="s">
        <v>29</v>
      </c>
      <c r="C34" s="4">
        <f>SUM(C35:C40,C44)</f>
        <v>0</v>
      </c>
    </row>
    <row r="35" spans="2:4" x14ac:dyDescent="0.5">
      <c r="B35" s="5" t="s">
        <v>22</v>
      </c>
      <c r="C35" s="6">
        <v>0</v>
      </c>
    </row>
    <row r="36" spans="2:4" x14ac:dyDescent="0.5">
      <c r="B36" s="5" t="s">
        <v>23</v>
      </c>
      <c r="C36" s="6">
        <v>0</v>
      </c>
    </row>
    <row r="37" spans="2:4" x14ac:dyDescent="0.5">
      <c r="B37" s="5" t="s">
        <v>24</v>
      </c>
      <c r="C37" s="6">
        <v>0</v>
      </c>
    </row>
    <row r="38" spans="2:4" x14ac:dyDescent="0.5">
      <c r="B38" s="5" t="s">
        <v>25</v>
      </c>
      <c r="C38" s="6">
        <v>0</v>
      </c>
    </row>
    <row r="39" spans="2:4" x14ac:dyDescent="0.5">
      <c r="B39" s="5" t="s">
        <v>26</v>
      </c>
      <c r="C39" s="6">
        <v>0</v>
      </c>
    </row>
    <row r="40" spans="2:4" x14ac:dyDescent="0.5">
      <c r="B40" s="5" t="s">
        <v>27</v>
      </c>
      <c r="C40" s="15">
        <f>(F8/1.1)*0.022*C43</f>
        <v>0</v>
      </c>
      <c r="D40" s="24" t="s">
        <v>68</v>
      </c>
    </row>
    <row r="41" spans="2:4" x14ac:dyDescent="0.5">
      <c r="B41" s="29" t="s">
        <v>75</v>
      </c>
      <c r="C41" s="11">
        <v>45</v>
      </c>
      <c r="D41" s="24"/>
    </row>
    <row r="42" spans="2:4" x14ac:dyDescent="0.5">
      <c r="B42" s="29" t="s">
        <v>76</v>
      </c>
      <c r="C42" s="11">
        <v>0</v>
      </c>
      <c r="D42" s="24"/>
    </row>
    <row r="43" spans="2:4" x14ac:dyDescent="0.5">
      <c r="B43" s="29" t="s">
        <v>62</v>
      </c>
      <c r="C43" s="28">
        <f>C42/C41</f>
        <v>0</v>
      </c>
      <c r="D43" s="24"/>
    </row>
    <row r="44" spans="2:4" x14ac:dyDescent="0.5">
      <c r="B44" s="5" t="s">
        <v>28</v>
      </c>
      <c r="C44" s="6">
        <v>0</v>
      </c>
    </row>
    <row r="46" spans="2:4" x14ac:dyDescent="0.5">
      <c r="B46" s="17" t="s">
        <v>33</v>
      </c>
      <c r="C46" s="4">
        <f>SUM(C47:C49)</f>
        <v>0</v>
      </c>
    </row>
    <row r="47" spans="2:4" x14ac:dyDescent="0.5">
      <c r="B47" s="7" t="s">
        <v>45</v>
      </c>
      <c r="C47" s="6">
        <v>0</v>
      </c>
    </row>
    <row r="48" spans="2:4" x14ac:dyDescent="0.5">
      <c r="B48" s="7" t="s">
        <v>46</v>
      </c>
      <c r="C48" s="6">
        <v>0</v>
      </c>
    </row>
    <row r="49" spans="2:3" x14ac:dyDescent="0.5">
      <c r="B49" s="7" t="s">
        <v>47</v>
      </c>
      <c r="C49" s="6">
        <v>0</v>
      </c>
    </row>
    <row r="51" spans="2:3" x14ac:dyDescent="0.5">
      <c r="B51" s="17" t="s">
        <v>30</v>
      </c>
      <c r="C51" s="4">
        <f>C52*SUM(C8,C22,C34,C46)</f>
        <v>0</v>
      </c>
    </row>
    <row r="52" spans="2:3" x14ac:dyDescent="0.5">
      <c r="B52" s="25" t="s">
        <v>59</v>
      </c>
      <c r="C52" s="8">
        <v>0.1</v>
      </c>
    </row>
  </sheetData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'Box Office Revenue'!$H$7:$H$16</xm:f>
          </x14:formula1>
          <xm:sqref>F9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7"/>
  <sheetViews>
    <sheetView tabSelected="1" workbookViewId="0">
      <selection activeCell="E15" sqref="E15"/>
    </sheetView>
  </sheetViews>
  <sheetFormatPr defaultColWidth="8.87890625" defaultRowHeight="14.35" x14ac:dyDescent="0.5"/>
  <cols>
    <col min="1" max="1" width="5.76171875" style="1" customWidth="1"/>
    <col min="2" max="2" width="30.76171875" style="1" customWidth="1"/>
    <col min="3" max="6" width="15.76171875" style="1" customWidth="1"/>
    <col min="7" max="7" width="5.76171875" style="1" customWidth="1"/>
    <col min="8" max="8" width="12.41015625" style="1" customWidth="1"/>
    <col min="9" max="9" width="18.76171875" style="1" customWidth="1"/>
    <col min="10" max="11" width="15.76171875" style="1" customWidth="1"/>
    <col min="12" max="12" width="5.76171875" style="1" customWidth="1"/>
    <col min="13" max="16384" width="8.87890625" style="1"/>
  </cols>
  <sheetData>
    <row r="2" spans="2:13" ht="18" x14ac:dyDescent="0.6">
      <c r="B2" s="23" t="s">
        <v>53</v>
      </c>
      <c r="H2" s="23" t="s">
        <v>50</v>
      </c>
      <c r="M2" s="23" t="s">
        <v>67</v>
      </c>
    </row>
    <row r="3" spans="2:13" x14ac:dyDescent="0.5">
      <c r="B3" s="2"/>
    </row>
    <row r="4" spans="2:13" x14ac:dyDescent="0.5">
      <c r="B4" s="20" t="s">
        <v>60</v>
      </c>
      <c r="H4" s="20" t="s">
        <v>57</v>
      </c>
      <c r="M4" s="20" t="s">
        <v>58</v>
      </c>
    </row>
    <row r="6" spans="2:13" ht="28.7" x14ac:dyDescent="0.5">
      <c r="B6" s="16" t="s">
        <v>35</v>
      </c>
      <c r="C6" s="16" t="s">
        <v>38</v>
      </c>
      <c r="D6" s="16" t="s">
        <v>63</v>
      </c>
      <c r="E6" s="16" t="s">
        <v>36</v>
      </c>
      <c r="F6" s="16" t="s">
        <v>64</v>
      </c>
      <c r="H6" s="16" t="s">
        <v>56</v>
      </c>
      <c r="I6" s="16" t="s">
        <v>66</v>
      </c>
      <c r="J6" s="16" t="s">
        <v>55</v>
      </c>
      <c r="K6" s="16" t="s">
        <v>61</v>
      </c>
    </row>
    <row r="7" spans="2:13" x14ac:dyDescent="0.5">
      <c r="B7" s="5" t="s">
        <v>79</v>
      </c>
      <c r="C7" s="8">
        <v>0.45</v>
      </c>
      <c r="D7" s="6">
        <v>0</v>
      </c>
      <c r="E7" s="21">
        <v>3.5</v>
      </c>
      <c r="F7" s="9">
        <f>D7-E7</f>
        <v>-3.5</v>
      </c>
      <c r="H7" s="27">
        <v>0.1</v>
      </c>
      <c r="I7" s="18">
        <f t="shared" ref="I7:I16" si="0">$H7*$C$14*$F$27</f>
        <v>0</v>
      </c>
      <c r="J7" s="18">
        <f>'MMF Artist Budget'!$C$6</f>
        <v>0</v>
      </c>
      <c r="K7" s="18">
        <f>I7-J7</f>
        <v>0</v>
      </c>
    </row>
    <row r="8" spans="2:13" x14ac:dyDescent="0.5">
      <c r="B8" s="5" t="s">
        <v>78</v>
      </c>
      <c r="C8" s="8">
        <v>0.25</v>
      </c>
      <c r="D8" s="6">
        <v>0</v>
      </c>
      <c r="E8" s="21">
        <v>3.5</v>
      </c>
      <c r="F8" s="9">
        <f t="shared" ref="F8:F11" si="1">D8-E8</f>
        <v>-3.5</v>
      </c>
      <c r="H8" s="27">
        <v>0.2</v>
      </c>
      <c r="I8" s="18">
        <f t="shared" si="0"/>
        <v>0</v>
      </c>
      <c r="J8" s="18">
        <f>'MMF Artist Budget'!$C$6</f>
        <v>0</v>
      </c>
      <c r="K8" s="18">
        <f t="shared" ref="K8:K16" si="2">I8-J8</f>
        <v>0</v>
      </c>
    </row>
    <row r="9" spans="2:13" x14ac:dyDescent="0.5">
      <c r="B9" s="5" t="s">
        <v>80</v>
      </c>
      <c r="C9" s="8">
        <v>0.08</v>
      </c>
      <c r="D9" s="6">
        <v>0</v>
      </c>
      <c r="E9" s="21">
        <v>14</v>
      </c>
      <c r="F9" s="9">
        <f t="shared" si="1"/>
        <v>-14</v>
      </c>
      <c r="H9" s="27">
        <v>0.3</v>
      </c>
      <c r="I9" s="18">
        <f t="shared" si="0"/>
        <v>0</v>
      </c>
      <c r="J9" s="18">
        <f>'MMF Artist Budget'!$C$6</f>
        <v>0</v>
      </c>
      <c r="K9" s="18">
        <f t="shared" si="2"/>
        <v>0</v>
      </c>
    </row>
    <row r="10" spans="2:13" x14ac:dyDescent="0.5">
      <c r="B10" s="5" t="s">
        <v>81</v>
      </c>
      <c r="C10" s="8">
        <v>0.2</v>
      </c>
      <c r="D10" s="6">
        <v>0</v>
      </c>
      <c r="E10" s="21">
        <v>3.5</v>
      </c>
      <c r="F10" s="9">
        <f t="shared" si="1"/>
        <v>-3.5</v>
      </c>
      <c r="H10" s="27">
        <v>0.4</v>
      </c>
      <c r="I10" s="18">
        <f t="shared" si="0"/>
        <v>0</v>
      </c>
      <c r="J10" s="18">
        <f>'MMF Artist Budget'!$C$6</f>
        <v>0</v>
      </c>
      <c r="K10" s="18">
        <f t="shared" si="2"/>
        <v>0</v>
      </c>
    </row>
    <row r="11" spans="2:13" x14ac:dyDescent="0.5">
      <c r="B11" s="5" t="s">
        <v>82</v>
      </c>
      <c r="C11" s="8">
        <v>0.02</v>
      </c>
      <c r="D11" s="6">
        <v>0</v>
      </c>
      <c r="E11" s="21">
        <v>3.5</v>
      </c>
      <c r="F11" s="9">
        <f t="shared" si="1"/>
        <v>-3.5</v>
      </c>
      <c r="H11" s="27">
        <v>0.5</v>
      </c>
      <c r="I11" s="18">
        <f t="shared" si="0"/>
        <v>0</v>
      </c>
      <c r="J11" s="18">
        <f>'MMF Artist Budget'!$C$6</f>
        <v>0</v>
      </c>
      <c r="K11" s="18">
        <f t="shared" si="2"/>
        <v>0</v>
      </c>
    </row>
    <row r="12" spans="2:13" x14ac:dyDescent="0.5">
      <c r="B12" s="30" t="s">
        <v>71</v>
      </c>
      <c r="C12" s="26">
        <f>SUM(C7:C11)</f>
        <v>1</v>
      </c>
      <c r="H12" s="27">
        <v>0.6</v>
      </c>
      <c r="I12" s="18">
        <f t="shared" si="0"/>
        <v>0</v>
      </c>
      <c r="J12" s="18">
        <f>'MMF Artist Budget'!$C$6</f>
        <v>0</v>
      </c>
      <c r="K12" s="18">
        <f t="shared" si="2"/>
        <v>0</v>
      </c>
    </row>
    <row r="13" spans="2:13" x14ac:dyDescent="0.5">
      <c r="H13" s="27">
        <v>0.7</v>
      </c>
      <c r="I13" s="18">
        <f t="shared" si="0"/>
        <v>0</v>
      </c>
      <c r="J13" s="18">
        <f>'MMF Artist Budget'!$C$6</f>
        <v>0</v>
      </c>
      <c r="K13" s="18">
        <f t="shared" si="2"/>
        <v>0</v>
      </c>
    </row>
    <row r="14" spans="2:13" x14ac:dyDescent="0.5">
      <c r="B14" s="10" t="s">
        <v>65</v>
      </c>
      <c r="C14" s="4">
        <f>C7*F7+C8*F8+C9*F9+C10*F10+C11*F11</f>
        <v>-4.3400000000000007</v>
      </c>
      <c r="H14" s="27">
        <v>0.8</v>
      </c>
      <c r="I14" s="18">
        <f t="shared" si="0"/>
        <v>0</v>
      </c>
      <c r="J14" s="18">
        <f>'MMF Artist Budget'!$C$6</f>
        <v>0</v>
      </c>
      <c r="K14" s="18">
        <f t="shared" si="2"/>
        <v>0</v>
      </c>
    </row>
    <row r="15" spans="2:13" x14ac:dyDescent="0.5">
      <c r="B15" s="24" t="s">
        <v>39</v>
      </c>
      <c r="H15" s="27">
        <v>0.9</v>
      </c>
      <c r="I15" s="18">
        <f t="shared" si="0"/>
        <v>0</v>
      </c>
      <c r="J15" s="18">
        <f>'MMF Artist Budget'!$C$6</f>
        <v>0</v>
      </c>
      <c r="K15" s="18">
        <f t="shared" si="2"/>
        <v>0</v>
      </c>
    </row>
    <row r="16" spans="2:13" x14ac:dyDescent="0.5">
      <c r="H16" s="27">
        <v>1</v>
      </c>
      <c r="I16" s="18">
        <f t="shared" si="0"/>
        <v>0</v>
      </c>
      <c r="J16" s="18">
        <f>'MMF Artist Budget'!$C$6</f>
        <v>0</v>
      </c>
      <c r="K16" s="18">
        <f t="shared" si="2"/>
        <v>0</v>
      </c>
    </row>
    <row r="17" spans="2:6" ht="18" x14ac:dyDescent="0.6">
      <c r="B17" s="23" t="s">
        <v>70</v>
      </c>
    </row>
    <row r="19" spans="2:6" x14ac:dyDescent="0.5">
      <c r="B19" s="20" t="s">
        <v>60</v>
      </c>
    </row>
    <row r="21" spans="2:6" x14ac:dyDescent="0.5">
      <c r="B21" s="16" t="s">
        <v>2</v>
      </c>
      <c r="C21" s="16" t="s">
        <v>3</v>
      </c>
      <c r="D21" s="16" t="s">
        <v>37</v>
      </c>
      <c r="E21" s="16" t="s">
        <v>77</v>
      </c>
      <c r="F21" s="16" t="s">
        <v>48</v>
      </c>
    </row>
    <row r="22" spans="2:6" x14ac:dyDescent="0.5">
      <c r="B22" s="5" t="s">
        <v>40</v>
      </c>
      <c r="C22" s="22">
        <v>260</v>
      </c>
      <c r="D22" s="11">
        <v>0</v>
      </c>
      <c r="E22" s="11">
        <v>0</v>
      </c>
      <c r="F22" s="12">
        <f>C22*D22-E22</f>
        <v>0</v>
      </c>
    </row>
    <row r="23" spans="2:6" x14ac:dyDescent="0.5">
      <c r="B23" s="5" t="s">
        <v>41</v>
      </c>
      <c r="C23" s="22">
        <v>80</v>
      </c>
      <c r="D23" s="11">
        <v>0</v>
      </c>
      <c r="E23" s="11">
        <v>0</v>
      </c>
      <c r="F23" s="12">
        <f>C23*D23-E23</f>
        <v>0</v>
      </c>
    </row>
    <row r="24" spans="2:6" x14ac:dyDescent="0.5">
      <c r="B24" s="5" t="s">
        <v>42</v>
      </c>
      <c r="C24" s="22">
        <v>40</v>
      </c>
      <c r="D24" s="11">
        <v>0</v>
      </c>
      <c r="E24" s="11">
        <v>0</v>
      </c>
      <c r="F24" s="12">
        <f>C24*D24-E24</f>
        <v>0</v>
      </c>
    </row>
    <row r="25" spans="2:6" x14ac:dyDescent="0.5">
      <c r="B25" s="5" t="s">
        <v>43</v>
      </c>
      <c r="C25" s="22">
        <v>40</v>
      </c>
      <c r="D25" s="11">
        <v>0</v>
      </c>
      <c r="E25" s="11">
        <v>0</v>
      </c>
      <c r="F25" s="12">
        <f>C25*D25-E25</f>
        <v>0</v>
      </c>
    </row>
    <row r="26" spans="2:6" x14ac:dyDescent="0.5">
      <c r="B26" s="5" t="s">
        <v>33</v>
      </c>
      <c r="C26" s="11">
        <v>30</v>
      </c>
      <c r="D26" s="11">
        <v>0</v>
      </c>
      <c r="E26" s="11">
        <v>0</v>
      </c>
      <c r="F26" s="12">
        <f>C26*D26-E26</f>
        <v>0</v>
      </c>
    </row>
    <row r="27" spans="2:6" x14ac:dyDescent="0.5">
      <c r="B27" s="3" t="s">
        <v>49</v>
      </c>
      <c r="C27" s="14"/>
      <c r="D27" s="14"/>
      <c r="E27" s="13">
        <f>SUM(E22:E26)</f>
        <v>0</v>
      </c>
      <c r="F27" s="13">
        <f>SUM(F22:F26)</f>
        <v>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MMF Artist Budget</vt:lpstr>
      <vt:lpstr>Box Office Revenue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</dc:creator>
  <cp:lastModifiedBy>Tim Ellis</cp:lastModifiedBy>
  <dcterms:created xsi:type="dcterms:W3CDTF">2021-08-27T02:32:22Z</dcterms:created>
  <dcterms:modified xsi:type="dcterms:W3CDTF">2021-10-26T08:04:00Z</dcterms:modified>
</cp:coreProperties>
</file>